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<sst xmlns="http://schemas.openxmlformats.org/spreadsheetml/2006/main" count="28" uniqueCount="22">
  <si>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Ajustes talla bici</t>
  </si>
  <si>
    <t>Altura</t>
  </si>
  <si>
    <t>Entrepierna</t>
  </si>
  <si>
    <t>Talla de pie</t>
  </si>
  <si>
    <t>Talla</t>
  </si>
  <si>
    <t>Paticorto</t>
  </si>
  <si>
    <t>A una talla inferior.</t>
  </si>
  <si>
    <t>A una talla superior.</t>
  </si>
  <si>
    <t>Tronco pequeño</t>
  </si>
  <si>
    <t>Patilargo</t>
  </si>
  <si>
    <t>Tronco grande</t>
  </si>
  <si>
    <t>Alturan Normalizada</t>
  </si>
  <si>
    <t>Compenación de la talla</t>
  </si>
  <si>
    <t>Compensación de la talla repecto a una altura normalizada (en función de la entrepierna)</t>
  </si>
  <si>
    <t>mm</t>
  </si>
  <si>
    <t>cm</t>
  </si>
  <si>
    <t>Alt. Normalizada</t>
  </si>
  <si>
    <t>Altura del sillín (A)</t>
  </si>
  <si>
    <t>Avance del sillín (B)</t>
  </si>
  <si>
    <t>Longitud Potencia (D)</t>
  </si>
  <si>
    <t>Medida Biela (F)</t>
  </si>
  <si>
    <t xml:space="preserve">Caída del manillar C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</si>
</sst>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164" fontId="1" fillId="3" borderId="0" xfId="0" applyNumberFormat="1" applyFont="1" applyFill="1" applyAlignment="1" applyProtection="1">
      <alignment/>
      <protection/>
    </xf>
    <xf numFmtId="2" fontId="1" fillId="3" borderId="0" xfId="0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1" fillId="3" borderId="0" xfId="0" applyNumberFormat="1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2</xdr:row>
      <xdr:rowOff>66675</xdr:rowOff>
    </xdr:from>
    <xdr:to>
      <xdr:col>11</xdr:col>
      <xdr:colOff>466725</xdr:colOff>
      <xdr:row>21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90525"/>
          <a:ext cx="56483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tabSelected="1" workbookViewId="0" topLeftCell="A1">
      <selection activeCell="D9" sqref="D9"/>
    </sheetView>
  </sheetViews>
  <sheetFormatPr defaultColWidth="11.421875" defaultRowHeight="12.75"/>
  <cols>
    <col min="1" max="1" width="8.00390625" style="2" customWidth="1"/>
    <col min="2" max="2" width="20.8515625" style="2" customWidth="1"/>
    <col min="3" max="4" width="14.140625" style="2" customWidth="1"/>
    <col min="5" max="7" width="11.421875" style="2" customWidth="1"/>
    <col min="8" max="8" width="12.7109375" style="2" bestFit="1" customWidth="1"/>
    <col min="9" max="16384" width="11.421875" style="2" customWidth="1"/>
  </cols>
  <sheetData>
    <row r="2" ht="12.75">
      <c r="B2" s="2" t="s">
        <v>0</v>
      </c>
    </row>
    <row r="3" ht="12.75"/>
    <row r="4" spans="2:4" ht="12.75">
      <c r="B4" s="3" t="s">
        <v>1</v>
      </c>
      <c r="C4" s="1">
        <v>180</v>
      </c>
      <c r="D4" s="2" t="s">
        <v>15</v>
      </c>
    </row>
    <row r="5" spans="2:4" ht="12.75">
      <c r="B5" s="3" t="s">
        <v>2</v>
      </c>
      <c r="C5" s="1">
        <v>85</v>
      </c>
      <c r="D5" s="2" t="s">
        <v>15</v>
      </c>
    </row>
    <row r="6" spans="2:3" ht="12.75">
      <c r="B6" s="3" t="s">
        <v>3</v>
      </c>
      <c r="C6" s="1">
        <v>41</v>
      </c>
    </row>
    <row r="7" ht="12.75"/>
    <row r="8" ht="12.75"/>
    <row r="9" spans="2:4" ht="12.75">
      <c r="B9" s="3" t="s">
        <v>4</v>
      </c>
      <c r="C9" s="4">
        <f>C5*0.66</f>
        <v>56.1</v>
      </c>
      <c r="D9" s="2" t="s">
        <v>15</v>
      </c>
    </row>
    <row r="10" ht="12.75"/>
    <row r="11" spans="2:4" ht="12.75">
      <c r="B11" s="3" t="s">
        <v>12</v>
      </c>
      <c r="D11" s="5" t="str">
        <f>IF(C4&gt;D67,"Una talla más","Una talla menos")</f>
        <v>Una talla más</v>
      </c>
    </row>
    <row r="12" spans="2:4" ht="12.75">
      <c r="B12" s="3"/>
      <c r="D12" s="9"/>
    </row>
    <row r="13" spans="3:4" ht="12.75">
      <c r="C13" s="2" t="s">
        <v>16</v>
      </c>
      <c r="D13" s="10">
        <f>J71+((C9-I71)/(I72-I71)*(J72-J71))</f>
        <v>177.5</v>
      </c>
    </row>
    <row r="14" ht="12.75"/>
    <row r="15" spans="2:4" ht="12.75">
      <c r="B15" s="3" t="s">
        <v>17</v>
      </c>
      <c r="C15" s="6">
        <f>C5*0.885</f>
        <v>75.225</v>
      </c>
      <c r="D15" s="2" t="s">
        <v>15</v>
      </c>
    </row>
    <row r="16" spans="2:4" ht="12.75">
      <c r="B16" s="3" t="s">
        <v>18</v>
      </c>
      <c r="C16" s="7">
        <f>I43+((C5-H43)/(H44-H43)*(I44-I43))</f>
        <v>7.1875</v>
      </c>
      <c r="D16" s="2" t="s">
        <v>15</v>
      </c>
    </row>
    <row r="17" spans="2:4" ht="12.75">
      <c r="B17" s="3" t="s">
        <v>21</v>
      </c>
      <c r="C17" s="7">
        <f>I51+((C15-H51)/(H52-H51)*(I52-I51))</f>
        <v>7.681249999999999</v>
      </c>
      <c r="D17" s="2" t="s">
        <v>15</v>
      </c>
    </row>
    <row r="18" spans="2:4" ht="12.75">
      <c r="B18" s="3" t="s">
        <v>19</v>
      </c>
      <c r="C18" s="7">
        <f>I59+((C5-H59)/(H60-H59)*(I60-I59))</f>
        <v>55.75</v>
      </c>
      <c r="D18" s="2" t="s">
        <v>15</v>
      </c>
    </row>
    <row r="19" spans="2:3" ht="12.75">
      <c r="B19" s="3"/>
      <c r="C19" s="8"/>
    </row>
    <row r="20" spans="2:4" ht="12.75">
      <c r="B20" s="3" t="s">
        <v>20</v>
      </c>
      <c r="C20" s="7">
        <f>(((C5*1.5)+C6)*0.279486)+125.9586</f>
        <v>173.05199100000002</v>
      </c>
      <c r="D20" s="2" t="s">
        <v>14</v>
      </c>
    </row>
    <row r="21" spans="2:3" ht="12.75">
      <c r="B21" s="3"/>
      <c r="C21" s="8"/>
    </row>
    <row r="22" spans="2:3" ht="12.75">
      <c r="B22" s="3"/>
      <c r="C22" s="8"/>
    </row>
    <row r="23" spans="2:3" ht="12.75">
      <c r="B23" s="3"/>
      <c r="C23" s="8"/>
    </row>
    <row r="24" spans="2:3" ht="12.75">
      <c r="B24" s="3"/>
      <c r="C24" s="8"/>
    </row>
    <row r="25" spans="2:3" ht="12.75">
      <c r="B25" s="3"/>
      <c r="C25" s="8"/>
    </row>
    <row r="26" spans="2:3" ht="12.75">
      <c r="B26" s="3"/>
      <c r="C26" s="8"/>
    </row>
    <row r="27" spans="2:3" ht="12.75">
      <c r="B27" s="3"/>
      <c r="C27" s="8"/>
    </row>
    <row r="28" spans="2:3" ht="12.75">
      <c r="B28" s="3"/>
      <c r="C28" s="8"/>
    </row>
    <row r="29" spans="2:3" ht="12.75">
      <c r="B29" s="3"/>
      <c r="C29" s="8"/>
    </row>
    <row r="30" spans="2:3" ht="12.75">
      <c r="B30" s="3"/>
      <c r="C30" s="8"/>
    </row>
    <row r="31" spans="2:3" ht="12.75">
      <c r="B31" s="3"/>
      <c r="C31" s="8"/>
    </row>
    <row r="32" spans="2:3" ht="12.75">
      <c r="B32" s="3"/>
      <c r="C32" s="8"/>
    </row>
    <row r="33" spans="2:3" ht="12.75">
      <c r="B33" s="3"/>
      <c r="C33" s="8"/>
    </row>
    <row r="34" spans="2:3" ht="12.75">
      <c r="B34" s="3"/>
      <c r="C34" s="8"/>
    </row>
    <row r="35" spans="2:3" ht="12.75">
      <c r="B35" s="3"/>
      <c r="C35" s="8"/>
    </row>
    <row r="36" spans="2:3" ht="12.75">
      <c r="B36" s="3"/>
      <c r="C36" s="8"/>
    </row>
    <row r="37" spans="2:3" ht="12.75">
      <c r="B37" s="3"/>
      <c r="C37" s="8"/>
    </row>
    <row r="38" spans="2:3" ht="12.75">
      <c r="B38" s="3"/>
      <c r="C38" s="8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11"/>
      <c r="B42" s="11"/>
      <c r="C42" s="11">
        <v>75.5</v>
      </c>
      <c r="D42" s="11">
        <v>4.9</v>
      </c>
      <c r="E42" s="11"/>
      <c r="F42" s="12">
        <f>D42+((C5-C42)/(C43-C42)*(D43-D42))</f>
        <v>7.512499999999999</v>
      </c>
      <c r="G42" s="11"/>
      <c r="H42" s="11">
        <f>MATCH(C5,C42:C46,1)</f>
        <v>3</v>
      </c>
      <c r="I42" s="11"/>
      <c r="J42" s="11"/>
    </row>
    <row r="43" spans="1:10" ht="12.75">
      <c r="A43" s="11"/>
      <c r="B43" s="11"/>
      <c r="C43" s="11">
        <v>79.5</v>
      </c>
      <c r="D43" s="11">
        <v>6</v>
      </c>
      <c r="E43" s="11"/>
      <c r="F43" s="12">
        <f>D43+((C5-C43)/(C44-C43)*(D44-D43))</f>
        <v>7.375</v>
      </c>
      <c r="G43" s="11"/>
      <c r="H43" s="11">
        <f>INDEX(C42:D46,H42,1)</f>
        <v>83.5</v>
      </c>
      <c r="I43" s="11">
        <f>INDEX(C42:D46,H42,2)</f>
        <v>7</v>
      </c>
      <c r="J43" s="11"/>
    </row>
    <row r="44" spans="1:10" ht="12.75">
      <c r="A44" s="11"/>
      <c r="B44" s="11"/>
      <c r="C44" s="11">
        <v>83.5</v>
      </c>
      <c r="D44" s="11">
        <v>7</v>
      </c>
      <c r="E44" s="11"/>
      <c r="F44" s="13">
        <f>D44+((C5-C44)/(C45-C44)*(D45-D44))</f>
        <v>7.1875</v>
      </c>
      <c r="G44" s="11"/>
      <c r="H44" s="11">
        <f>INDEX(C42:D46,H42+1,1)</f>
        <v>87.5</v>
      </c>
      <c r="I44" s="11">
        <f>INDEX(C42:D46,H42+1,2)</f>
        <v>7.5</v>
      </c>
      <c r="J44" s="11"/>
    </row>
    <row r="45" spans="1:10" ht="12.75">
      <c r="A45" s="11"/>
      <c r="B45" s="11"/>
      <c r="C45" s="11">
        <v>87.5</v>
      </c>
      <c r="D45" s="11">
        <v>7.5</v>
      </c>
      <c r="E45" s="11"/>
      <c r="F45" s="12">
        <f>D45+((C5-C45)/(C46-C45)*(D46-D45))</f>
        <v>6.964285714285714</v>
      </c>
      <c r="G45" s="11"/>
      <c r="H45" s="11"/>
      <c r="I45" s="11"/>
      <c r="J45" s="11"/>
    </row>
    <row r="46" spans="1:10" ht="12.75">
      <c r="A46" s="11"/>
      <c r="B46" s="11"/>
      <c r="C46" s="11">
        <v>91</v>
      </c>
      <c r="D46" s="11">
        <v>8.25</v>
      </c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>
        <v>66.5</v>
      </c>
      <c r="D50" s="11">
        <v>5.5</v>
      </c>
      <c r="E50" s="11"/>
      <c r="F50" s="12">
        <f>D50+((C15-C50)/(C51-C50)*(D51-D50))</f>
        <v>7.681249999999999</v>
      </c>
      <c r="G50" s="11"/>
      <c r="H50" s="11">
        <f>MATCH(C15,C50:C54,1)</f>
        <v>3</v>
      </c>
      <c r="I50" s="11"/>
      <c r="J50" s="11"/>
    </row>
    <row r="51" spans="1:10" ht="12.75">
      <c r="A51" s="11"/>
      <c r="B51" s="11"/>
      <c r="C51" s="11">
        <v>70.5</v>
      </c>
      <c r="D51" s="11">
        <v>6.5</v>
      </c>
      <c r="E51" s="11"/>
      <c r="F51" s="12">
        <f>D51+((C15-C51)/(C52-C51)*(D52-D51))</f>
        <v>7.681249999999999</v>
      </c>
      <c r="G51" s="11"/>
      <c r="H51" s="11">
        <f>INDEX(C50:D54,H50,1)</f>
        <v>74.5</v>
      </c>
      <c r="I51" s="11">
        <f>INDEX(C50:D54,H50,2)</f>
        <v>7.5</v>
      </c>
      <c r="J51" s="11"/>
    </row>
    <row r="52" spans="1:10" ht="12.75">
      <c r="A52" s="11"/>
      <c r="B52" s="11"/>
      <c r="C52" s="11">
        <v>74.5</v>
      </c>
      <c r="D52" s="11">
        <v>7.5</v>
      </c>
      <c r="E52" s="11"/>
      <c r="F52" s="13">
        <f>D52+((C15-C52)/(C53-C52)*(D53-D52))</f>
        <v>7.681249999999999</v>
      </c>
      <c r="G52" s="11"/>
      <c r="H52" s="11">
        <f>INDEX(C50:D54,H50+1,1)</f>
        <v>78.5</v>
      </c>
      <c r="I52" s="11">
        <f>INDEX(C50:D54,H50+1,2)</f>
        <v>8.5</v>
      </c>
      <c r="J52" s="11"/>
    </row>
    <row r="53" spans="1:10" ht="12.75">
      <c r="A53" s="11"/>
      <c r="B53" s="11"/>
      <c r="C53" s="11">
        <v>78.5</v>
      </c>
      <c r="D53" s="11">
        <v>8.5</v>
      </c>
      <c r="E53" s="11"/>
      <c r="F53" s="12">
        <f>D53+((C15-C53)/(C54-C53)*(D54-D53))</f>
        <v>7.408333333333331</v>
      </c>
      <c r="G53" s="11"/>
      <c r="H53" s="11"/>
      <c r="I53" s="11"/>
      <c r="J53" s="11"/>
    </row>
    <row r="54" spans="1:10" ht="12.75">
      <c r="A54" s="11"/>
      <c r="B54" s="11"/>
      <c r="C54" s="11">
        <v>81.5</v>
      </c>
      <c r="D54" s="11">
        <v>9.5</v>
      </c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>
        <v>75.5</v>
      </c>
      <c r="D58" s="11">
        <v>48</v>
      </c>
      <c r="E58" s="11"/>
      <c r="F58" s="12">
        <f>D58+((C5-C58)/(C59-C58)*(D59-D58))</f>
        <v>56.3125</v>
      </c>
      <c r="G58" s="11"/>
      <c r="H58" s="11">
        <f>MATCH(C5,C58:C62,1)</f>
        <v>3</v>
      </c>
      <c r="I58" s="11"/>
      <c r="J58" s="11"/>
    </row>
    <row r="59" spans="1:10" ht="12.75">
      <c r="A59" s="11"/>
      <c r="B59" s="11"/>
      <c r="C59" s="11">
        <v>79.5</v>
      </c>
      <c r="D59" s="11">
        <v>51.5</v>
      </c>
      <c r="E59" s="11"/>
      <c r="F59" s="12">
        <f>D59+((C5-C59)/(C60-C59)*(D60-D59))</f>
        <v>55.77777777777778</v>
      </c>
      <c r="G59" s="11"/>
      <c r="H59" s="11">
        <f>INDEX(C58:D62,H58,1)</f>
        <v>84</v>
      </c>
      <c r="I59" s="11">
        <f>INDEX(C58:D62,H58,2)</f>
        <v>55</v>
      </c>
      <c r="J59" s="11"/>
    </row>
    <row r="60" spans="1:10" ht="12.75">
      <c r="A60" s="11"/>
      <c r="B60" s="11"/>
      <c r="C60" s="11">
        <v>84</v>
      </c>
      <c r="D60" s="11">
        <v>55</v>
      </c>
      <c r="E60" s="11"/>
      <c r="F60" s="13">
        <f>D60+((C5-C60)/(C61-C60)*(D61-D60))</f>
        <v>55.75</v>
      </c>
      <c r="G60" s="11"/>
      <c r="H60" s="11">
        <f>INDEX(C58:D62,H58+1,1)</f>
        <v>88</v>
      </c>
      <c r="I60" s="11">
        <f>INDEX(C58:D62,H58+1,2)</f>
        <v>58</v>
      </c>
      <c r="J60" s="11"/>
    </row>
    <row r="61" spans="1:10" ht="12.75">
      <c r="A61" s="11"/>
      <c r="B61" s="11"/>
      <c r="C61" s="11">
        <v>88</v>
      </c>
      <c r="D61" s="11">
        <v>58</v>
      </c>
      <c r="E61" s="11"/>
      <c r="F61" s="12">
        <f>D61+((C5-C61)/(C62-C61)*(D62-D61))</f>
        <v>55</v>
      </c>
      <c r="G61" s="11"/>
      <c r="H61" s="11"/>
      <c r="I61" s="11"/>
      <c r="J61" s="11"/>
    </row>
    <row r="62" spans="1:10" ht="12.75">
      <c r="A62" s="11"/>
      <c r="B62" s="11"/>
      <c r="C62" s="11">
        <v>91</v>
      </c>
      <c r="D62" s="11">
        <v>61</v>
      </c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 t="s">
        <v>13</v>
      </c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 t="s">
        <v>11</v>
      </c>
      <c r="C67" s="11"/>
      <c r="D67" s="14">
        <f>J71+((C9-I71)/(I72-I71)*(J72-J71))</f>
        <v>177.5</v>
      </c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>
        <f>D69*0.66</f>
        <v>50.160000000000004</v>
      </c>
      <c r="C69" s="11">
        <v>162.5</v>
      </c>
      <c r="D69" s="11">
        <v>76</v>
      </c>
      <c r="E69" s="11"/>
      <c r="F69" s="11"/>
      <c r="G69" s="11"/>
      <c r="H69" s="11"/>
      <c r="I69" s="11"/>
      <c r="J69" s="11"/>
    </row>
    <row r="70" spans="1:10" ht="12.75">
      <c r="A70" s="11"/>
      <c r="B70" s="11">
        <f>D70*0.66</f>
        <v>52.14</v>
      </c>
      <c r="C70" s="11">
        <v>167.5</v>
      </c>
      <c r="D70" s="11">
        <v>79</v>
      </c>
      <c r="E70" s="11"/>
      <c r="F70" s="11"/>
      <c r="G70" s="11"/>
      <c r="H70" s="11"/>
      <c r="I70" s="11">
        <f>MATCH(C4,C69:C75,1)</f>
        <v>4</v>
      </c>
      <c r="J70" s="11"/>
    </row>
    <row r="71" spans="1:10" ht="12.75">
      <c r="A71" s="11"/>
      <c r="B71" s="11">
        <f>D71*0.66</f>
        <v>54.120000000000005</v>
      </c>
      <c r="C71" s="11">
        <v>172.5</v>
      </c>
      <c r="D71" s="11">
        <v>82</v>
      </c>
      <c r="E71" s="11"/>
      <c r="F71" s="11"/>
      <c r="G71" s="11"/>
      <c r="H71" s="11"/>
      <c r="I71" s="11">
        <f>INDEX(B69:C75,I70,1)</f>
        <v>56.1</v>
      </c>
      <c r="J71" s="11">
        <f>INDEX(B69:C75,I70,2)</f>
        <v>177.5</v>
      </c>
    </row>
    <row r="72" spans="1:10" ht="12.75">
      <c r="A72" s="11"/>
      <c r="B72" s="11">
        <f>D72*0.66</f>
        <v>56.1</v>
      </c>
      <c r="C72" s="11">
        <v>177.5</v>
      </c>
      <c r="D72" s="11">
        <v>85</v>
      </c>
      <c r="E72" s="11"/>
      <c r="F72" s="11"/>
      <c r="G72" s="11"/>
      <c r="H72" s="11"/>
      <c r="I72" s="11">
        <f>INDEX(B69:C75,I70+1,1)</f>
        <v>58.080000000000005</v>
      </c>
      <c r="J72" s="11">
        <f>INDEX(B69:C75,I70+1,2)</f>
        <v>182.5</v>
      </c>
    </row>
    <row r="73" spans="1:10" ht="12.75">
      <c r="A73" s="11"/>
      <c r="B73" s="11">
        <f>D73*0.66</f>
        <v>58.080000000000005</v>
      </c>
      <c r="C73" s="11">
        <v>182.5</v>
      </c>
      <c r="D73" s="11">
        <v>88</v>
      </c>
      <c r="E73" s="11"/>
      <c r="F73" s="11"/>
      <c r="G73" s="11"/>
      <c r="H73" s="11"/>
      <c r="I73" s="11"/>
      <c r="J73" s="11"/>
    </row>
    <row r="74" spans="1:10" ht="12.75">
      <c r="A74" s="11"/>
      <c r="B74" s="11">
        <f>D74*0.66</f>
        <v>60.06</v>
      </c>
      <c r="C74" s="11">
        <v>187.5</v>
      </c>
      <c r="D74" s="11">
        <v>91</v>
      </c>
      <c r="E74" s="11"/>
      <c r="F74" s="11"/>
      <c r="G74" s="11"/>
      <c r="H74" s="11"/>
      <c r="I74" s="11"/>
      <c r="J74" s="11"/>
    </row>
    <row r="75" spans="1:10" ht="12.75">
      <c r="A75" s="11"/>
      <c r="B75" s="11">
        <f>D75*0.66</f>
        <v>62.040000000000006</v>
      </c>
      <c r="C75" s="11">
        <v>192.5</v>
      </c>
      <c r="D75" s="11">
        <v>94</v>
      </c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 t="s">
        <v>10</v>
      </c>
      <c r="C77" s="11"/>
      <c r="D77" s="11" t="s">
        <v>7</v>
      </c>
      <c r="E77" s="11"/>
      <c r="F77" s="11" t="s">
        <v>5</v>
      </c>
      <c r="G77" s="11"/>
      <c r="H77" s="11"/>
      <c r="I77" s="11"/>
      <c r="J77" s="11"/>
    </row>
    <row r="78" spans="1:10" ht="12.75">
      <c r="A78" s="11"/>
      <c r="B78" s="11" t="s">
        <v>8</v>
      </c>
      <c r="C78" s="11"/>
      <c r="D78" s="11" t="s">
        <v>6</v>
      </c>
      <c r="E78" s="11"/>
      <c r="F78" s="11" t="s">
        <v>9</v>
      </c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</sheetData>
  <sheetProtection password="BF03" sheet="1" objects="1" scenarios="1"/>
  <protectedRanges>
    <protectedRange sqref="C4:C6" name="Rango1"/>
  </protectedRanges>
  <printOptions/>
  <pageMargins left="0.7874015748031497" right="0.3937007874015748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</cp:lastModifiedBy>
  <cp:lastPrinted>2014-04-08T19:23:50Z</cp:lastPrinted>
  <dcterms:created xsi:type="dcterms:W3CDTF">2014-04-08T16:02:10Z</dcterms:created>
  <dcterms:modified xsi:type="dcterms:W3CDTF">2014-04-08T19:23:55Z</dcterms:modified>
  <cp:category/>
  <cp:version/>
  <cp:contentType/>
  <cp:contentStatus/>
</cp:coreProperties>
</file>